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9540" tabRatio="721"/>
  </bookViews>
  <sheets>
    <sheet name="小初寄宿生资金申请表" sheetId="1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35" i="11"/>
  <c r="I35"/>
  <c r="H35"/>
  <c r="G35"/>
  <c r="E35"/>
  <c r="D35"/>
  <c r="J34"/>
  <c r="I34"/>
  <c r="H34"/>
  <c r="G34"/>
  <c r="E34"/>
  <c r="D34"/>
  <c r="J33"/>
  <c r="I33"/>
  <c r="H33"/>
  <c r="G33"/>
  <c r="E33"/>
  <c r="D33"/>
  <c r="J32"/>
  <c r="I32"/>
  <c r="H32"/>
  <c r="G32"/>
  <c r="E32"/>
  <c r="D32"/>
  <c r="J31"/>
  <c r="I31"/>
  <c r="H31"/>
  <c r="G31"/>
  <c r="E31"/>
  <c r="D31"/>
  <c r="J30"/>
  <c r="I30"/>
  <c r="H30"/>
  <c r="G30"/>
  <c r="E30"/>
  <c r="D30"/>
  <c r="J29"/>
  <c r="I29"/>
  <c r="H29"/>
  <c r="G29"/>
  <c r="E29"/>
  <c r="D29"/>
  <c r="J28"/>
  <c r="I28"/>
  <c r="H28"/>
  <c r="G28"/>
  <c r="E28"/>
  <c r="D28"/>
  <c r="J27"/>
  <c r="I27"/>
  <c r="H27"/>
  <c r="G27"/>
  <c r="E27"/>
  <c r="D27"/>
  <c r="J26"/>
  <c r="I26"/>
  <c r="H26"/>
  <c r="G26"/>
  <c r="E26"/>
  <c r="D26"/>
  <c r="J25"/>
  <c r="I25"/>
  <c r="H25"/>
  <c r="G25"/>
  <c r="E25"/>
  <c r="D25"/>
  <c r="J24"/>
  <c r="I24"/>
  <c r="H24"/>
  <c r="G24"/>
  <c r="E24"/>
  <c r="D24"/>
  <c r="J23"/>
  <c r="I23"/>
  <c r="H23"/>
  <c r="G23"/>
  <c r="E23"/>
  <c r="D23"/>
  <c r="J22"/>
  <c r="I22"/>
  <c r="H22"/>
  <c r="G22"/>
  <c r="E22"/>
  <c r="D22"/>
  <c r="J21"/>
  <c r="I21"/>
  <c r="H21"/>
  <c r="G21"/>
  <c r="E21"/>
  <c r="D21"/>
  <c r="J20"/>
  <c r="I20"/>
  <c r="H20"/>
  <c r="G20"/>
  <c r="E20"/>
  <c r="D20"/>
  <c r="J19"/>
  <c r="I19"/>
  <c r="H19"/>
  <c r="G19"/>
  <c r="E19"/>
  <c r="D19"/>
  <c r="J18"/>
  <c r="I18"/>
  <c r="H18"/>
  <c r="G18"/>
  <c r="E18"/>
  <c r="D18"/>
  <c r="J17"/>
  <c r="I17"/>
  <c r="H17"/>
  <c r="G17"/>
  <c r="E17"/>
  <c r="D17"/>
  <c r="J16"/>
  <c r="I16"/>
  <c r="H16"/>
  <c r="G16"/>
  <c r="E16"/>
  <c r="D16"/>
  <c r="J15"/>
  <c r="I15"/>
  <c r="H15"/>
  <c r="G15"/>
  <c r="E15"/>
  <c r="D15"/>
  <c r="J14"/>
  <c r="I14"/>
  <c r="H14"/>
  <c r="G14"/>
  <c r="E14"/>
  <c r="D14"/>
  <c r="J13"/>
  <c r="I13"/>
  <c r="H13"/>
  <c r="G13"/>
  <c r="E13"/>
  <c r="D13"/>
  <c r="J12"/>
  <c r="I12"/>
  <c r="H12"/>
  <c r="G12"/>
  <c r="E12"/>
  <c r="D12"/>
  <c r="J11"/>
  <c r="I11"/>
  <c r="H11"/>
  <c r="G11"/>
  <c r="E11"/>
  <c r="D11"/>
  <c r="J10"/>
  <c r="I10"/>
  <c r="H10"/>
  <c r="G10"/>
  <c r="E10"/>
  <c r="D10"/>
  <c r="J9"/>
  <c r="I9"/>
  <c r="H9"/>
  <c r="G9"/>
  <c r="E9"/>
  <c r="D9"/>
  <c r="J8"/>
  <c r="I8"/>
  <c r="H8"/>
  <c r="G8"/>
  <c r="E8"/>
  <c r="D8"/>
  <c r="J7"/>
  <c r="I7"/>
  <c r="H7"/>
  <c r="G7"/>
  <c r="E7"/>
  <c r="D7"/>
  <c r="J6"/>
  <c r="I6"/>
  <c r="H6"/>
  <c r="G6"/>
  <c r="E6"/>
  <c r="D6"/>
  <c r="J5"/>
  <c r="I5"/>
  <c r="H5"/>
  <c r="G5"/>
  <c r="E5"/>
  <c r="D5"/>
</calcChain>
</file>

<file path=xl/sharedStrings.xml><?xml version="1.0" encoding="utf-8"?>
<sst xmlns="http://schemas.openxmlformats.org/spreadsheetml/2006/main" count="55" uniqueCount="51">
  <si>
    <t>附件：</t>
  </si>
  <si>
    <t>隆回县2020年春季学期义务教育阶段家庭经济困难
寄宿生生活补助资金明细表（第一批）</t>
  </si>
  <si>
    <t>隆财教指【2020】4号</t>
  </si>
  <si>
    <t>序号</t>
  </si>
  <si>
    <t>单位名称</t>
  </si>
  <si>
    <t>小学阶段</t>
  </si>
  <si>
    <t>初中阶段</t>
  </si>
  <si>
    <t>合计</t>
  </si>
  <si>
    <t>补助
标准</t>
  </si>
  <si>
    <t>学生人数</t>
  </si>
  <si>
    <t>补助金额</t>
  </si>
  <si>
    <t>总人数</t>
  </si>
  <si>
    <t>总金额</t>
  </si>
  <si>
    <t>1</t>
  </si>
  <si>
    <t>麻塘山中心学校</t>
  </si>
  <si>
    <t>虎形山中心学校</t>
  </si>
  <si>
    <t>小沙江镇中心学校</t>
  </si>
  <si>
    <t>金石桥镇中心学校</t>
  </si>
  <si>
    <t>5</t>
  </si>
  <si>
    <t>鸭田中心学校</t>
  </si>
  <si>
    <t>大水田乡中心学校</t>
  </si>
  <si>
    <t>司门前中心学校</t>
  </si>
  <si>
    <t>羊古坳中心学校</t>
  </si>
  <si>
    <t>罗洪中心学校</t>
  </si>
  <si>
    <t>高平中心学校</t>
  </si>
  <si>
    <t>七江中心学校</t>
  </si>
  <si>
    <t>六都寨中心学校</t>
  </si>
  <si>
    <t>荷田中心学校</t>
  </si>
  <si>
    <t>荷香桥中心学校</t>
  </si>
  <si>
    <t>花门街道中心学校</t>
  </si>
  <si>
    <t>西洋江中心学校</t>
  </si>
  <si>
    <t>17</t>
  </si>
  <si>
    <t>横板桥中心学校</t>
  </si>
  <si>
    <t>南岳庙中心学校</t>
  </si>
  <si>
    <t>三阁司中心学校</t>
  </si>
  <si>
    <t>山界中心学校</t>
  </si>
  <si>
    <t>周旺中心学校</t>
  </si>
  <si>
    <t>24</t>
  </si>
  <si>
    <t>滩头中心学校</t>
  </si>
  <si>
    <t>岩口镇中心学校</t>
  </si>
  <si>
    <t>26</t>
  </si>
  <si>
    <t>桃花坪街道中心学校</t>
  </si>
  <si>
    <t>隆回第二中学</t>
  </si>
  <si>
    <t>隆回六中</t>
  </si>
  <si>
    <t>特殊教育学校</t>
  </si>
  <si>
    <t>34</t>
  </si>
  <si>
    <t>资滨学校</t>
  </si>
  <si>
    <t>东兴中学</t>
  </si>
  <si>
    <t>育才学校</t>
  </si>
  <si>
    <t>小学</t>
  </si>
  <si>
    <t>初中</t>
  </si>
</sst>
</file>

<file path=xl/styles.xml><?xml version="1.0" encoding="utf-8"?>
<styleSheet xmlns="http://schemas.openxmlformats.org/spreadsheetml/2006/main">
  <numFmts count="2">
    <numFmt numFmtId="177" formatCode="0.00_);[Red]\(0.00\)"/>
    <numFmt numFmtId="180" formatCode="0.00;[Red]0.00"/>
  </numFmts>
  <fonts count="1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177" fontId="2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</cellXfs>
  <cellStyles count="22">
    <cellStyle name="常规" xfId="0" builtinId="0"/>
    <cellStyle name="常规 10" xfId="5"/>
    <cellStyle name="常规 10 10 2" xfId="6"/>
    <cellStyle name="常规 10 10 2 10 2 2" xfId="3"/>
    <cellStyle name="常规 10 10 2 2 2" xfId="4"/>
    <cellStyle name="常规 10 14" xfId="7"/>
    <cellStyle name="常规 109 2" xfId="21"/>
    <cellStyle name="常规 14" xfId="15"/>
    <cellStyle name="常规 145" xfId="8"/>
    <cellStyle name="常规 2" xfId="9"/>
    <cellStyle name="常规 2 2" xfId="16"/>
    <cellStyle name="常规 29" xfId="10"/>
    <cellStyle name="常规 3" xfId="11"/>
    <cellStyle name="常规 3 11 2" xfId="19"/>
    <cellStyle name="常规 3 15" xfId="14"/>
    <cellStyle name="常规 4" xfId="13"/>
    <cellStyle name="常规 5" xfId="12"/>
    <cellStyle name="常规 6" xfId="1"/>
    <cellStyle name="常规 7" xfId="18"/>
    <cellStyle name="常规 75" xfId="2"/>
    <cellStyle name="常规 8" xfId="17"/>
    <cellStyle name="常规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2020&#26149;&#23395;&#65288;&#30465;&#22806;&#23601;&#35835;&#65289;/&#25171;&#21345;/&#31532;&#19968;&#25209;/&#23567;&#21021;&#31532;&#19968;&#36718;&#36164;&#37329;&#30003;&#35831;&#34920;(&#21547;&#30465;&#22806;&#65289;&#65288;&#31532;&#19968;&#25209;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小初寄宿生资金申请表"/>
      <sheetName val="小初非寄宿生资金申请表 "/>
      <sheetName val="2019年春等遗漏的"/>
      <sheetName val="省外就读（第一批）明细"/>
      <sheetName val="小初（本县就读）（第一批）明细"/>
      <sheetName val="草稿"/>
    </sheetNames>
    <sheetDataSet>
      <sheetData sheetId="0"/>
      <sheetData sheetId="1"/>
      <sheetData sheetId="2"/>
      <sheetData sheetId="3"/>
      <sheetData sheetId="4"/>
      <sheetData sheetId="5">
        <row r="4">
          <cell r="K4" t="str">
            <v>麻塘山中心学校</v>
          </cell>
          <cell r="L4">
            <v>1</v>
          </cell>
          <cell r="M4" t="str">
            <v>麻塘山</v>
          </cell>
          <cell r="N4">
            <v>19</v>
          </cell>
          <cell r="O4">
            <v>128</v>
          </cell>
          <cell r="P4">
            <v>147</v>
          </cell>
          <cell r="R4">
            <v>257</v>
          </cell>
          <cell r="S4">
            <v>59</v>
          </cell>
        </row>
        <row r="5">
          <cell r="K5" t="str">
            <v>虎形山中心学校</v>
          </cell>
          <cell r="L5">
            <v>2</v>
          </cell>
          <cell r="M5" t="str">
            <v>虎形山</v>
          </cell>
          <cell r="N5">
            <v>25</v>
          </cell>
          <cell r="O5">
            <v>124</v>
          </cell>
          <cell r="P5">
            <v>149</v>
          </cell>
          <cell r="R5">
            <v>285</v>
          </cell>
          <cell r="S5">
            <v>135</v>
          </cell>
        </row>
        <row r="6">
          <cell r="K6" t="str">
            <v>小沙江镇中心学校</v>
          </cell>
          <cell r="L6">
            <v>3</v>
          </cell>
          <cell r="M6" t="str">
            <v>小沙江</v>
          </cell>
          <cell r="N6">
            <v>5</v>
          </cell>
          <cell r="O6">
            <v>265</v>
          </cell>
          <cell r="P6">
            <v>270</v>
          </cell>
          <cell r="R6">
            <v>201</v>
          </cell>
          <cell r="S6">
            <v>312</v>
          </cell>
        </row>
        <row r="7">
          <cell r="K7" t="str">
            <v>金石桥镇中心学校</v>
          </cell>
          <cell r="L7">
            <v>4</v>
          </cell>
          <cell r="M7" t="str">
            <v>金石桥</v>
          </cell>
          <cell r="N7">
            <v>31</v>
          </cell>
          <cell r="O7">
            <v>360</v>
          </cell>
          <cell r="P7">
            <v>391</v>
          </cell>
          <cell r="R7">
            <v>765</v>
          </cell>
          <cell r="S7">
            <v>23</v>
          </cell>
        </row>
        <row r="8">
          <cell r="K8" t="str">
            <v>鸭田中心学校</v>
          </cell>
          <cell r="L8">
            <v>5</v>
          </cell>
          <cell r="M8" t="str">
            <v>鸭田</v>
          </cell>
          <cell r="N8">
            <v>65</v>
          </cell>
          <cell r="O8">
            <v>226</v>
          </cell>
          <cell r="P8">
            <v>291</v>
          </cell>
          <cell r="R8">
            <v>414</v>
          </cell>
          <cell r="S8">
            <v>37</v>
          </cell>
        </row>
        <row r="9">
          <cell r="K9" t="str">
            <v>大水田乡中心学校</v>
          </cell>
          <cell r="L9">
            <v>6</v>
          </cell>
          <cell r="M9" t="str">
            <v>大水田</v>
          </cell>
          <cell r="N9">
            <v>25</v>
          </cell>
          <cell r="O9">
            <v>131</v>
          </cell>
          <cell r="P9">
            <v>156</v>
          </cell>
          <cell r="R9">
            <v>181</v>
          </cell>
          <cell r="S9">
            <v>71</v>
          </cell>
        </row>
        <row r="10">
          <cell r="K10" t="str">
            <v>司门前中心学校</v>
          </cell>
          <cell r="L10">
            <v>7</v>
          </cell>
          <cell r="M10" t="str">
            <v>司门前</v>
          </cell>
          <cell r="N10">
            <v>198</v>
          </cell>
          <cell r="O10">
            <v>262</v>
          </cell>
          <cell r="P10">
            <v>460</v>
          </cell>
          <cell r="R10">
            <v>789</v>
          </cell>
          <cell r="S10">
            <v>4</v>
          </cell>
        </row>
        <row r="11">
          <cell r="K11" t="str">
            <v>羊古坳中心学校</v>
          </cell>
          <cell r="L11">
            <v>8</v>
          </cell>
          <cell r="M11" t="str">
            <v>羊古坳</v>
          </cell>
          <cell r="N11">
            <v>100</v>
          </cell>
          <cell r="O11">
            <v>174</v>
          </cell>
          <cell r="P11">
            <v>274</v>
          </cell>
          <cell r="R11">
            <v>366</v>
          </cell>
          <cell r="S11">
            <v>9</v>
          </cell>
        </row>
        <row r="12">
          <cell r="K12" t="str">
            <v>罗洪中心学校</v>
          </cell>
          <cell r="L12">
            <v>9</v>
          </cell>
          <cell r="M12" t="str">
            <v>罗洪</v>
          </cell>
          <cell r="N12">
            <v>235</v>
          </cell>
          <cell r="O12">
            <v>39</v>
          </cell>
          <cell r="P12">
            <v>274</v>
          </cell>
          <cell r="R12">
            <v>439</v>
          </cell>
          <cell r="S12">
            <v>14</v>
          </cell>
        </row>
        <row r="13">
          <cell r="K13" t="str">
            <v>高平中心学校</v>
          </cell>
          <cell r="L13">
            <v>10</v>
          </cell>
          <cell r="M13" t="str">
            <v>高平</v>
          </cell>
          <cell r="N13">
            <v>361</v>
          </cell>
          <cell r="O13">
            <v>285</v>
          </cell>
          <cell r="P13">
            <v>646</v>
          </cell>
          <cell r="R13">
            <v>1159</v>
          </cell>
          <cell r="S13">
            <v>23</v>
          </cell>
        </row>
        <row r="14">
          <cell r="K14" t="str">
            <v>七江中心学校</v>
          </cell>
          <cell r="L14">
            <v>11</v>
          </cell>
          <cell r="M14" t="str">
            <v>七江</v>
          </cell>
          <cell r="N14">
            <v>154</v>
          </cell>
          <cell r="O14">
            <v>357</v>
          </cell>
          <cell r="P14">
            <v>511</v>
          </cell>
          <cell r="R14">
            <v>907</v>
          </cell>
          <cell r="S14">
            <v>0</v>
          </cell>
        </row>
        <row r="15">
          <cell r="K15" t="str">
            <v>六都寨中心学校</v>
          </cell>
          <cell r="L15">
            <v>12</v>
          </cell>
          <cell r="M15" t="str">
            <v>六都寨</v>
          </cell>
          <cell r="N15">
            <v>205</v>
          </cell>
          <cell r="O15">
            <v>248</v>
          </cell>
          <cell r="P15">
            <v>453</v>
          </cell>
          <cell r="R15">
            <v>812</v>
          </cell>
          <cell r="S15">
            <v>0</v>
          </cell>
        </row>
        <row r="16">
          <cell r="K16" t="str">
            <v>荷田中心学校</v>
          </cell>
          <cell r="L16">
            <v>13</v>
          </cell>
          <cell r="M16" t="str">
            <v>荷田</v>
          </cell>
          <cell r="N16">
            <v>22</v>
          </cell>
          <cell r="O16">
            <v>241</v>
          </cell>
          <cell r="P16">
            <v>263</v>
          </cell>
          <cell r="R16">
            <v>461</v>
          </cell>
          <cell r="S16">
            <v>0</v>
          </cell>
        </row>
        <row r="17">
          <cell r="K17" t="str">
            <v>荷香桥中心学校</v>
          </cell>
          <cell r="L17">
            <v>14</v>
          </cell>
          <cell r="M17" t="str">
            <v>荷香桥</v>
          </cell>
          <cell r="N17">
            <v>252</v>
          </cell>
          <cell r="O17">
            <v>198</v>
          </cell>
          <cell r="P17">
            <v>450</v>
          </cell>
          <cell r="R17">
            <v>719</v>
          </cell>
          <cell r="S17">
            <v>0</v>
          </cell>
        </row>
        <row r="18">
          <cell r="K18" t="str">
            <v>花门街道中心学校</v>
          </cell>
          <cell r="L18">
            <v>15</v>
          </cell>
          <cell r="M18" t="str">
            <v>花门</v>
          </cell>
          <cell r="N18">
            <v>201</v>
          </cell>
          <cell r="O18">
            <v>287</v>
          </cell>
          <cell r="P18">
            <v>488</v>
          </cell>
          <cell r="R18">
            <v>711</v>
          </cell>
          <cell r="S18">
            <v>0</v>
          </cell>
        </row>
        <row r="19">
          <cell r="K19" t="str">
            <v>西洋江中心学校</v>
          </cell>
          <cell r="L19">
            <v>16</v>
          </cell>
          <cell r="M19" t="str">
            <v>西洋江</v>
          </cell>
          <cell r="N19">
            <v>237</v>
          </cell>
          <cell r="O19">
            <v>140</v>
          </cell>
          <cell r="P19">
            <v>377</v>
          </cell>
          <cell r="R19">
            <v>694</v>
          </cell>
          <cell r="S19">
            <v>0</v>
          </cell>
        </row>
        <row r="20">
          <cell r="K20" t="str">
            <v>横板桥中心学校</v>
          </cell>
          <cell r="L20">
            <v>17</v>
          </cell>
          <cell r="M20" t="str">
            <v>横板桥</v>
          </cell>
          <cell r="N20">
            <v>232</v>
          </cell>
          <cell r="O20">
            <v>155</v>
          </cell>
          <cell r="P20">
            <v>387</v>
          </cell>
          <cell r="R20">
            <v>737</v>
          </cell>
          <cell r="S20">
            <v>0</v>
          </cell>
        </row>
        <row r="21">
          <cell r="K21" t="str">
            <v>南岳庙中心学校</v>
          </cell>
          <cell r="L21">
            <v>18</v>
          </cell>
          <cell r="M21" t="str">
            <v>南岳庙</v>
          </cell>
          <cell r="N21">
            <v>87</v>
          </cell>
          <cell r="O21">
            <v>262</v>
          </cell>
          <cell r="P21">
            <v>349</v>
          </cell>
          <cell r="R21">
            <v>607</v>
          </cell>
          <cell r="S21">
            <v>0</v>
          </cell>
        </row>
        <row r="22">
          <cell r="K22" t="str">
            <v>三阁司中心学校</v>
          </cell>
          <cell r="L22">
            <v>19</v>
          </cell>
          <cell r="M22" t="str">
            <v>三阁司</v>
          </cell>
          <cell r="N22">
            <v>135</v>
          </cell>
          <cell r="O22">
            <v>491</v>
          </cell>
          <cell r="P22">
            <v>626</v>
          </cell>
          <cell r="R22">
            <v>853</v>
          </cell>
          <cell r="S22">
            <v>107</v>
          </cell>
        </row>
        <row r="23">
          <cell r="K23" t="str">
            <v>山界中心学校</v>
          </cell>
          <cell r="L23">
            <v>20</v>
          </cell>
          <cell r="M23" t="str">
            <v>山界</v>
          </cell>
          <cell r="N23">
            <v>64</v>
          </cell>
          <cell r="O23">
            <v>165</v>
          </cell>
          <cell r="P23">
            <v>229</v>
          </cell>
          <cell r="R23">
            <v>269</v>
          </cell>
          <cell r="S23">
            <v>60</v>
          </cell>
        </row>
        <row r="24">
          <cell r="K24" t="str">
            <v>北山镇中心学校</v>
          </cell>
          <cell r="L24">
            <v>21</v>
          </cell>
          <cell r="M24" t="str">
            <v>北山</v>
          </cell>
          <cell r="N24">
            <v>311</v>
          </cell>
          <cell r="O24">
            <v>0</v>
          </cell>
          <cell r="P24">
            <v>311</v>
          </cell>
          <cell r="R24">
            <v>454</v>
          </cell>
          <cell r="S24">
            <v>0</v>
          </cell>
        </row>
        <row r="25">
          <cell r="K25" t="str">
            <v>周旺中心学校</v>
          </cell>
          <cell r="L25">
            <v>22</v>
          </cell>
          <cell r="M25" t="str">
            <v>周旺</v>
          </cell>
          <cell r="N25">
            <v>78</v>
          </cell>
          <cell r="O25">
            <v>124</v>
          </cell>
          <cell r="P25">
            <v>202</v>
          </cell>
          <cell r="R25">
            <v>320</v>
          </cell>
          <cell r="S25">
            <v>0</v>
          </cell>
        </row>
        <row r="26">
          <cell r="K26" t="str">
            <v>滩头中心学校</v>
          </cell>
          <cell r="L26">
            <v>23</v>
          </cell>
          <cell r="M26" t="str">
            <v>滩头</v>
          </cell>
          <cell r="N26">
            <v>307</v>
          </cell>
          <cell r="O26">
            <v>328</v>
          </cell>
          <cell r="P26">
            <v>635</v>
          </cell>
          <cell r="R26">
            <v>1241</v>
          </cell>
          <cell r="S26">
            <v>0</v>
          </cell>
        </row>
        <row r="27">
          <cell r="K27" t="str">
            <v>岩口镇中心学校</v>
          </cell>
          <cell r="L27">
            <v>24</v>
          </cell>
          <cell r="M27" t="str">
            <v>岩口</v>
          </cell>
          <cell r="N27">
            <v>110</v>
          </cell>
          <cell r="O27">
            <v>298</v>
          </cell>
          <cell r="P27">
            <v>408</v>
          </cell>
          <cell r="R27">
            <v>709</v>
          </cell>
          <cell r="S27">
            <v>18</v>
          </cell>
        </row>
        <row r="28">
          <cell r="K28" t="str">
            <v>桃花坪街道中心学校</v>
          </cell>
          <cell r="L28">
            <v>25</v>
          </cell>
          <cell r="M28" t="str">
            <v>桃花坪街道</v>
          </cell>
          <cell r="N28">
            <v>113</v>
          </cell>
          <cell r="O28">
            <v>231</v>
          </cell>
          <cell r="P28">
            <v>344</v>
          </cell>
          <cell r="R28">
            <v>1137</v>
          </cell>
          <cell r="S28">
            <v>0</v>
          </cell>
        </row>
        <row r="29">
          <cell r="K29" t="str">
            <v>隆回第二中学</v>
          </cell>
          <cell r="L29">
            <v>26</v>
          </cell>
          <cell r="M29" t="str">
            <v>隆回二中</v>
          </cell>
          <cell r="N29">
            <v>18</v>
          </cell>
          <cell r="O29">
            <v>61</v>
          </cell>
          <cell r="P29">
            <v>79</v>
          </cell>
          <cell r="R29">
            <v>0</v>
          </cell>
          <cell r="S29">
            <v>0</v>
          </cell>
        </row>
        <row r="30">
          <cell r="K30" t="str">
            <v>隆回第九中学</v>
          </cell>
          <cell r="L30">
            <v>27</v>
          </cell>
          <cell r="M30" t="str">
            <v>隆回九中</v>
          </cell>
          <cell r="N30">
            <v>115</v>
          </cell>
          <cell r="O30">
            <v>0</v>
          </cell>
          <cell r="P30">
            <v>115</v>
          </cell>
          <cell r="R30">
            <v>0</v>
          </cell>
          <cell r="S30">
            <v>0</v>
          </cell>
        </row>
        <row r="31">
          <cell r="K31" t="str">
            <v>隆回六中</v>
          </cell>
          <cell r="L31">
            <v>28</v>
          </cell>
          <cell r="M31" t="str">
            <v>隆回六中</v>
          </cell>
          <cell r="N31">
            <v>19</v>
          </cell>
          <cell r="O31">
            <v>80</v>
          </cell>
          <cell r="P31">
            <v>99</v>
          </cell>
          <cell r="R31">
            <v>0</v>
          </cell>
          <cell r="S31">
            <v>0</v>
          </cell>
        </row>
        <row r="32">
          <cell r="K32" t="str">
            <v>万和实验学校</v>
          </cell>
          <cell r="L32">
            <v>29</v>
          </cell>
          <cell r="M32" t="str">
            <v>万和</v>
          </cell>
          <cell r="N32">
            <v>135</v>
          </cell>
          <cell r="O32">
            <v>0</v>
          </cell>
          <cell r="P32">
            <v>135</v>
          </cell>
          <cell r="R32">
            <v>226</v>
          </cell>
          <cell r="S32">
            <v>0</v>
          </cell>
        </row>
        <row r="33">
          <cell r="K33" t="str">
            <v>九龙学校</v>
          </cell>
          <cell r="L33">
            <v>30</v>
          </cell>
          <cell r="M33" t="str">
            <v>九龙学校</v>
          </cell>
          <cell r="N33">
            <v>73</v>
          </cell>
          <cell r="O33">
            <v>0</v>
          </cell>
          <cell r="P33">
            <v>73</v>
          </cell>
          <cell r="R33">
            <v>197</v>
          </cell>
          <cell r="S33">
            <v>0</v>
          </cell>
        </row>
        <row r="34">
          <cell r="K34" t="str">
            <v>思源学校</v>
          </cell>
          <cell r="L34">
            <v>31</v>
          </cell>
          <cell r="M34" t="str">
            <v>思源</v>
          </cell>
          <cell r="N34">
            <v>431</v>
          </cell>
          <cell r="O34">
            <v>0</v>
          </cell>
          <cell r="P34">
            <v>431</v>
          </cell>
          <cell r="R34">
            <v>880</v>
          </cell>
          <cell r="S34">
            <v>0</v>
          </cell>
        </row>
        <row r="35">
          <cell r="K35" t="str">
            <v>特殊教育学校</v>
          </cell>
          <cell r="L35">
            <v>32</v>
          </cell>
          <cell r="M35" t="str">
            <v>特校</v>
          </cell>
          <cell r="N35">
            <v>62</v>
          </cell>
          <cell r="O35">
            <v>30</v>
          </cell>
          <cell r="P35">
            <v>92</v>
          </cell>
          <cell r="R35">
            <v>81</v>
          </cell>
          <cell r="S35">
            <v>44</v>
          </cell>
        </row>
        <row r="36">
          <cell r="K36" t="str">
            <v>资滨学校</v>
          </cell>
          <cell r="L36">
            <v>33</v>
          </cell>
          <cell r="M36" t="str">
            <v>资滨</v>
          </cell>
          <cell r="N36">
            <v>74</v>
          </cell>
          <cell r="O36">
            <v>107</v>
          </cell>
          <cell r="P36">
            <v>181</v>
          </cell>
          <cell r="R36">
            <v>89</v>
          </cell>
          <cell r="S36">
            <v>1</v>
          </cell>
        </row>
        <row r="37">
          <cell r="K37" t="str">
            <v>东兴中学</v>
          </cell>
          <cell r="L37">
            <v>34</v>
          </cell>
          <cell r="M37" t="str">
            <v>东兴</v>
          </cell>
          <cell r="N37">
            <v>74</v>
          </cell>
          <cell r="O37">
            <v>248</v>
          </cell>
          <cell r="P37">
            <v>322</v>
          </cell>
          <cell r="R37">
            <v>47</v>
          </cell>
          <cell r="S37">
            <v>24</v>
          </cell>
        </row>
        <row r="38">
          <cell r="K38" t="str">
            <v>金利来学校</v>
          </cell>
          <cell r="L38">
            <v>35</v>
          </cell>
          <cell r="M38" t="str">
            <v>金利来</v>
          </cell>
          <cell r="N38">
            <v>4</v>
          </cell>
          <cell r="O38">
            <v>0</v>
          </cell>
          <cell r="P38">
            <v>4</v>
          </cell>
          <cell r="R38">
            <v>64</v>
          </cell>
          <cell r="S38">
            <v>0</v>
          </cell>
        </row>
        <row r="39">
          <cell r="K39" t="str">
            <v>诺贝尔学校</v>
          </cell>
          <cell r="L39">
            <v>36</v>
          </cell>
          <cell r="M39" t="str">
            <v>诺贝尔学校</v>
          </cell>
          <cell r="N39">
            <v>0</v>
          </cell>
          <cell r="O39">
            <v>0</v>
          </cell>
          <cell r="P39">
            <v>0</v>
          </cell>
          <cell r="R39">
            <v>50</v>
          </cell>
          <cell r="S39">
            <v>0</v>
          </cell>
        </row>
        <row r="40">
          <cell r="K40" t="str">
            <v>湘才学校</v>
          </cell>
          <cell r="L40">
            <v>37</v>
          </cell>
          <cell r="M40" t="str">
            <v>湘才小学</v>
          </cell>
          <cell r="N40">
            <v>0</v>
          </cell>
          <cell r="O40">
            <v>0</v>
          </cell>
          <cell r="P40">
            <v>0</v>
          </cell>
          <cell r="R40">
            <v>26</v>
          </cell>
          <cell r="S40">
            <v>0</v>
          </cell>
        </row>
        <row r="41">
          <cell r="K41" t="str">
            <v>育才学校</v>
          </cell>
          <cell r="L41">
            <v>38</v>
          </cell>
          <cell r="M41" t="str">
            <v>育才小学</v>
          </cell>
          <cell r="N41">
            <v>0</v>
          </cell>
          <cell r="O41">
            <v>0</v>
          </cell>
          <cell r="P41">
            <v>0</v>
          </cell>
          <cell r="R41">
            <v>23</v>
          </cell>
          <cell r="S4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M8" sqref="M8"/>
    </sheetView>
  </sheetViews>
  <sheetFormatPr defaultColWidth="9" defaultRowHeight="13.5"/>
  <cols>
    <col min="1" max="1" width="4.5" style="18" customWidth="1"/>
    <col min="2" max="2" width="14.5" style="19" customWidth="1"/>
    <col min="3" max="3" width="8.625" style="20" customWidth="1"/>
    <col min="4" max="4" width="6.625" style="21" customWidth="1"/>
    <col min="5" max="5" width="11.375" style="2" customWidth="1"/>
    <col min="6" max="6" width="9.25" style="20" customWidth="1"/>
    <col min="7" max="7" width="9.625" style="18" customWidth="1"/>
    <col min="8" max="8" width="11.125" style="22" customWidth="1"/>
    <col min="9" max="9" width="6.125" style="21" customWidth="1"/>
    <col min="10" max="10" width="13.5" style="20" customWidth="1"/>
    <col min="11" max="16384" width="9" style="23"/>
  </cols>
  <sheetData>
    <row r="1" spans="1:11" ht="20.25" customHeight="1">
      <c r="A1" s="23"/>
      <c r="B1" s="3" t="s">
        <v>0</v>
      </c>
    </row>
    <row r="2" spans="1:11" ht="43.5" customHeight="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27" t="s">
        <v>2</v>
      </c>
    </row>
    <row r="3" spans="1:11" s="16" customFormat="1" ht="21" customHeight="1">
      <c r="A3" s="33" t="s">
        <v>3</v>
      </c>
      <c r="B3" s="36" t="s">
        <v>4</v>
      </c>
      <c r="C3" s="32" t="s">
        <v>5</v>
      </c>
      <c r="D3" s="32"/>
      <c r="E3" s="32"/>
      <c r="F3" s="33" t="s">
        <v>6</v>
      </c>
      <c r="G3" s="33"/>
      <c r="H3" s="33"/>
      <c r="I3" s="32" t="s">
        <v>7</v>
      </c>
      <c r="J3" s="32"/>
    </row>
    <row r="4" spans="1:11" s="17" customFormat="1" ht="30" customHeight="1">
      <c r="A4" s="33"/>
      <c r="B4" s="36"/>
      <c r="C4" s="4" t="s">
        <v>8</v>
      </c>
      <c r="D4" s="24" t="s">
        <v>9</v>
      </c>
      <c r="E4" s="13" t="s">
        <v>10</v>
      </c>
      <c r="F4" s="4" t="s">
        <v>8</v>
      </c>
      <c r="G4" s="24" t="s">
        <v>9</v>
      </c>
      <c r="H4" s="13" t="s">
        <v>10</v>
      </c>
      <c r="I4" s="28" t="s">
        <v>11</v>
      </c>
      <c r="J4" s="29" t="s">
        <v>12</v>
      </c>
    </row>
    <row r="5" spans="1:11" s="1" customFormat="1" ht="15" customHeight="1">
      <c r="A5" s="5" t="s">
        <v>13</v>
      </c>
      <c r="B5" s="6" t="s">
        <v>14</v>
      </c>
      <c r="C5" s="7">
        <v>500</v>
      </c>
      <c r="D5" s="25">
        <f>VLOOKUP(B5,[1]草稿!$K$4:$S$41,9,0)</f>
        <v>59</v>
      </c>
      <c r="E5" s="14">
        <f t="shared" ref="E5:E34" si="0">D5*500</f>
        <v>29500</v>
      </c>
      <c r="F5" s="7">
        <v>625</v>
      </c>
      <c r="G5" s="9">
        <f>VLOOKUP(B5,[1]草稿!$K$4:$S$41,5,0)</f>
        <v>128</v>
      </c>
      <c r="H5" s="26">
        <f t="shared" ref="H5:H34" si="1">G5*625</f>
        <v>80000</v>
      </c>
      <c r="I5" s="28">
        <f t="shared" ref="I5:I34" si="2">G5+D5</f>
        <v>187</v>
      </c>
      <c r="J5" s="30">
        <f t="shared" ref="J5:J34" si="3">H5+E5</f>
        <v>109500</v>
      </c>
    </row>
    <row r="6" spans="1:11" s="1" customFormat="1" ht="15" customHeight="1">
      <c r="A6" s="8">
        <v>2</v>
      </c>
      <c r="B6" s="6" t="s">
        <v>15</v>
      </c>
      <c r="C6" s="7">
        <v>500</v>
      </c>
      <c r="D6" s="25">
        <f>VLOOKUP(B6,[1]草稿!$K$4:$S$41,9,0)</f>
        <v>135</v>
      </c>
      <c r="E6" s="14">
        <f t="shared" si="0"/>
        <v>67500</v>
      </c>
      <c r="F6" s="7">
        <v>625</v>
      </c>
      <c r="G6" s="9">
        <f>VLOOKUP(B6,[1]草稿!$K$4:$S$41,5,0)</f>
        <v>124</v>
      </c>
      <c r="H6" s="26">
        <f t="shared" si="1"/>
        <v>77500</v>
      </c>
      <c r="I6" s="28">
        <f t="shared" si="2"/>
        <v>259</v>
      </c>
      <c r="J6" s="30">
        <f t="shared" si="3"/>
        <v>145000</v>
      </c>
    </row>
    <row r="7" spans="1:11" s="1" customFormat="1" ht="15" customHeight="1">
      <c r="A7" s="8">
        <v>3</v>
      </c>
      <c r="B7" s="6" t="s">
        <v>16</v>
      </c>
      <c r="C7" s="7">
        <v>500</v>
      </c>
      <c r="D7" s="25">
        <f>VLOOKUP(B7,[1]草稿!$K$4:$S$41,9,0)</f>
        <v>312</v>
      </c>
      <c r="E7" s="14">
        <f t="shared" si="0"/>
        <v>156000</v>
      </c>
      <c r="F7" s="7">
        <v>625</v>
      </c>
      <c r="G7" s="9">
        <f>VLOOKUP(B7,[1]草稿!$K$4:$S$41,5,0)</f>
        <v>265</v>
      </c>
      <c r="H7" s="26">
        <f t="shared" si="1"/>
        <v>165625</v>
      </c>
      <c r="I7" s="28">
        <f t="shared" si="2"/>
        <v>577</v>
      </c>
      <c r="J7" s="30">
        <f t="shared" si="3"/>
        <v>321625</v>
      </c>
    </row>
    <row r="8" spans="1:11" s="1" customFormat="1" ht="15" customHeight="1">
      <c r="A8" s="9">
        <v>4</v>
      </c>
      <c r="B8" s="6" t="s">
        <v>17</v>
      </c>
      <c r="C8" s="7">
        <v>500</v>
      </c>
      <c r="D8" s="25">
        <f>VLOOKUP(B8,[1]草稿!$K$4:$S$41,9,0)</f>
        <v>23</v>
      </c>
      <c r="E8" s="14">
        <f t="shared" si="0"/>
        <v>11500</v>
      </c>
      <c r="F8" s="7">
        <v>625</v>
      </c>
      <c r="G8" s="9">
        <f>VLOOKUP(B8,[1]草稿!$K$4:$S$41,5,0)</f>
        <v>360</v>
      </c>
      <c r="H8" s="26">
        <f t="shared" si="1"/>
        <v>225000</v>
      </c>
      <c r="I8" s="28">
        <f t="shared" si="2"/>
        <v>383</v>
      </c>
      <c r="J8" s="30">
        <f t="shared" si="3"/>
        <v>236500</v>
      </c>
    </row>
    <row r="9" spans="1:11" s="1" customFormat="1" ht="15" customHeight="1">
      <c r="A9" s="5" t="s">
        <v>18</v>
      </c>
      <c r="B9" s="6" t="s">
        <v>19</v>
      </c>
      <c r="C9" s="7">
        <v>500</v>
      </c>
      <c r="D9" s="25">
        <f>VLOOKUP(B9,[1]草稿!$K$4:$S$41,9,0)</f>
        <v>37</v>
      </c>
      <c r="E9" s="14">
        <f t="shared" si="0"/>
        <v>18500</v>
      </c>
      <c r="F9" s="7">
        <v>625</v>
      </c>
      <c r="G9" s="9">
        <f>VLOOKUP(B9,[1]草稿!$K$4:$S$41,5,0)</f>
        <v>226</v>
      </c>
      <c r="H9" s="26">
        <f t="shared" si="1"/>
        <v>141250</v>
      </c>
      <c r="I9" s="28">
        <f t="shared" si="2"/>
        <v>263</v>
      </c>
      <c r="J9" s="30">
        <f t="shared" si="3"/>
        <v>159750</v>
      </c>
    </row>
    <row r="10" spans="1:11" s="1" customFormat="1" ht="15" customHeight="1">
      <c r="A10" s="9">
        <v>6</v>
      </c>
      <c r="B10" s="6" t="s">
        <v>20</v>
      </c>
      <c r="C10" s="7">
        <v>500</v>
      </c>
      <c r="D10" s="25">
        <f>VLOOKUP(B10,[1]草稿!$K$4:$S$41,9,0)</f>
        <v>71</v>
      </c>
      <c r="E10" s="14">
        <f t="shared" si="0"/>
        <v>35500</v>
      </c>
      <c r="F10" s="7">
        <v>625</v>
      </c>
      <c r="G10" s="9">
        <f>VLOOKUP(B10,[1]草稿!$K$4:$S$41,5,0)</f>
        <v>131</v>
      </c>
      <c r="H10" s="26">
        <f t="shared" si="1"/>
        <v>81875</v>
      </c>
      <c r="I10" s="28">
        <f t="shared" si="2"/>
        <v>202</v>
      </c>
      <c r="J10" s="30">
        <f t="shared" si="3"/>
        <v>117375</v>
      </c>
    </row>
    <row r="11" spans="1:11" s="1" customFormat="1" ht="15" customHeight="1">
      <c r="A11" s="9">
        <v>7</v>
      </c>
      <c r="B11" s="6" t="s">
        <v>21</v>
      </c>
      <c r="C11" s="7">
        <v>500</v>
      </c>
      <c r="D11" s="25">
        <f>VLOOKUP(B11,[1]草稿!$K$4:$S$41,9,0)</f>
        <v>4</v>
      </c>
      <c r="E11" s="14">
        <f t="shared" si="0"/>
        <v>2000</v>
      </c>
      <c r="F11" s="7">
        <v>625</v>
      </c>
      <c r="G11" s="9">
        <f>VLOOKUP(B11,[1]草稿!$K$4:$S$41,5,0)</f>
        <v>262</v>
      </c>
      <c r="H11" s="26">
        <f t="shared" si="1"/>
        <v>163750</v>
      </c>
      <c r="I11" s="28">
        <f t="shared" si="2"/>
        <v>266</v>
      </c>
      <c r="J11" s="30">
        <f t="shared" si="3"/>
        <v>165750</v>
      </c>
    </row>
    <row r="12" spans="1:11" s="1" customFormat="1" ht="15" customHeight="1">
      <c r="A12" s="9">
        <v>8</v>
      </c>
      <c r="B12" s="6" t="s">
        <v>22</v>
      </c>
      <c r="C12" s="7">
        <v>500</v>
      </c>
      <c r="D12" s="25">
        <f>VLOOKUP(B12,[1]草稿!$K$4:$S$41,9,0)</f>
        <v>9</v>
      </c>
      <c r="E12" s="14">
        <f t="shared" si="0"/>
        <v>4500</v>
      </c>
      <c r="F12" s="7">
        <v>625</v>
      </c>
      <c r="G12" s="9">
        <f>VLOOKUP(B12,[1]草稿!$K$4:$S$41,5,0)</f>
        <v>174</v>
      </c>
      <c r="H12" s="26">
        <f t="shared" si="1"/>
        <v>108750</v>
      </c>
      <c r="I12" s="28">
        <f t="shared" si="2"/>
        <v>183</v>
      </c>
      <c r="J12" s="30">
        <f t="shared" si="3"/>
        <v>113250</v>
      </c>
    </row>
    <row r="13" spans="1:11" s="1" customFormat="1" ht="15" customHeight="1">
      <c r="A13" s="8">
        <v>9</v>
      </c>
      <c r="B13" s="6" t="s">
        <v>23</v>
      </c>
      <c r="C13" s="7">
        <v>500</v>
      </c>
      <c r="D13" s="25">
        <f>VLOOKUP(B13,[1]草稿!$K$4:$S$41,9,0)</f>
        <v>14</v>
      </c>
      <c r="E13" s="14">
        <f t="shared" si="0"/>
        <v>7000</v>
      </c>
      <c r="F13" s="7">
        <v>625</v>
      </c>
      <c r="G13" s="9">
        <f>VLOOKUP(B13,[1]草稿!$K$4:$S$41,5,0)</f>
        <v>39</v>
      </c>
      <c r="H13" s="26">
        <f t="shared" si="1"/>
        <v>24375</v>
      </c>
      <c r="I13" s="28">
        <f t="shared" si="2"/>
        <v>53</v>
      </c>
      <c r="J13" s="30">
        <f t="shared" si="3"/>
        <v>31375</v>
      </c>
    </row>
    <row r="14" spans="1:11" s="1" customFormat="1" ht="15" customHeight="1">
      <c r="A14" s="9">
        <v>10</v>
      </c>
      <c r="B14" s="6" t="s">
        <v>24</v>
      </c>
      <c r="C14" s="7">
        <v>500</v>
      </c>
      <c r="D14" s="25">
        <f>VLOOKUP(B14,[1]草稿!$K$4:$S$41,9,0)</f>
        <v>23</v>
      </c>
      <c r="E14" s="14">
        <f t="shared" si="0"/>
        <v>11500</v>
      </c>
      <c r="F14" s="7">
        <v>625</v>
      </c>
      <c r="G14" s="9">
        <f>VLOOKUP(B14,[1]草稿!$K$4:$S$41,5,0)</f>
        <v>285</v>
      </c>
      <c r="H14" s="26">
        <f t="shared" si="1"/>
        <v>178125</v>
      </c>
      <c r="I14" s="28">
        <f t="shared" si="2"/>
        <v>308</v>
      </c>
      <c r="J14" s="30">
        <f t="shared" si="3"/>
        <v>189625</v>
      </c>
    </row>
    <row r="15" spans="1:11" s="1" customFormat="1" ht="15" customHeight="1">
      <c r="A15" s="9">
        <v>11</v>
      </c>
      <c r="B15" s="6" t="s">
        <v>25</v>
      </c>
      <c r="C15" s="7">
        <v>500</v>
      </c>
      <c r="D15" s="25">
        <f>VLOOKUP(B15,[1]草稿!$K$4:$S$41,9,0)</f>
        <v>0</v>
      </c>
      <c r="E15" s="14">
        <f t="shared" si="0"/>
        <v>0</v>
      </c>
      <c r="F15" s="7">
        <v>625</v>
      </c>
      <c r="G15" s="9">
        <f>VLOOKUP(B15,[1]草稿!$K$4:$S$41,5,0)</f>
        <v>357</v>
      </c>
      <c r="H15" s="26">
        <f t="shared" si="1"/>
        <v>223125</v>
      </c>
      <c r="I15" s="28">
        <f t="shared" si="2"/>
        <v>357</v>
      </c>
      <c r="J15" s="30">
        <f t="shared" si="3"/>
        <v>223125</v>
      </c>
    </row>
    <row r="16" spans="1:11" s="1" customFormat="1" ht="15" customHeight="1">
      <c r="A16" s="8">
        <v>12</v>
      </c>
      <c r="B16" s="6" t="s">
        <v>26</v>
      </c>
      <c r="C16" s="7">
        <v>500</v>
      </c>
      <c r="D16" s="25">
        <f>VLOOKUP(B16,[1]草稿!$K$4:$S$41,9,0)</f>
        <v>0</v>
      </c>
      <c r="E16" s="14">
        <f t="shared" si="0"/>
        <v>0</v>
      </c>
      <c r="F16" s="7">
        <v>625</v>
      </c>
      <c r="G16" s="9">
        <f>VLOOKUP(B16,[1]草稿!$K$4:$S$41,5,0)</f>
        <v>248</v>
      </c>
      <c r="H16" s="26">
        <f t="shared" si="1"/>
        <v>155000</v>
      </c>
      <c r="I16" s="28">
        <f t="shared" si="2"/>
        <v>248</v>
      </c>
      <c r="J16" s="30">
        <f t="shared" si="3"/>
        <v>155000</v>
      </c>
    </row>
    <row r="17" spans="1:10" s="1" customFormat="1" ht="15" customHeight="1">
      <c r="A17" s="8">
        <v>13</v>
      </c>
      <c r="B17" s="6" t="s">
        <v>27</v>
      </c>
      <c r="C17" s="7">
        <v>500</v>
      </c>
      <c r="D17" s="25">
        <f>VLOOKUP(B17,[1]草稿!$K$4:$S$41,9,0)</f>
        <v>0</v>
      </c>
      <c r="E17" s="14">
        <f t="shared" si="0"/>
        <v>0</v>
      </c>
      <c r="F17" s="7">
        <v>625</v>
      </c>
      <c r="G17" s="9">
        <f>VLOOKUP(B17,[1]草稿!$K$4:$S$41,5,0)</f>
        <v>241</v>
      </c>
      <c r="H17" s="26">
        <f t="shared" si="1"/>
        <v>150625</v>
      </c>
      <c r="I17" s="28">
        <f t="shared" si="2"/>
        <v>241</v>
      </c>
      <c r="J17" s="30">
        <f t="shared" si="3"/>
        <v>150625</v>
      </c>
    </row>
    <row r="18" spans="1:10" s="1" customFormat="1" ht="15" customHeight="1">
      <c r="A18" s="9">
        <v>14</v>
      </c>
      <c r="B18" s="6" t="s">
        <v>28</v>
      </c>
      <c r="C18" s="7">
        <v>500</v>
      </c>
      <c r="D18" s="25">
        <f>VLOOKUP(B18,[1]草稿!$K$4:$S$41,9,0)</f>
        <v>0</v>
      </c>
      <c r="E18" s="14">
        <f t="shared" si="0"/>
        <v>0</v>
      </c>
      <c r="F18" s="7">
        <v>625</v>
      </c>
      <c r="G18" s="9">
        <f>VLOOKUP(B18,[1]草稿!$K$4:$S$41,5,0)</f>
        <v>198</v>
      </c>
      <c r="H18" s="26">
        <f t="shared" si="1"/>
        <v>123750</v>
      </c>
      <c r="I18" s="28">
        <f t="shared" si="2"/>
        <v>198</v>
      </c>
      <c r="J18" s="30">
        <f t="shared" si="3"/>
        <v>123750</v>
      </c>
    </row>
    <row r="19" spans="1:10" s="1" customFormat="1" ht="15" customHeight="1">
      <c r="A19" s="9">
        <v>15</v>
      </c>
      <c r="B19" t="s">
        <v>29</v>
      </c>
      <c r="C19" s="7">
        <v>500</v>
      </c>
      <c r="D19" s="25">
        <f>VLOOKUP(B19,[1]草稿!$K$4:$S$41,9,0)</f>
        <v>0</v>
      </c>
      <c r="E19" s="14">
        <f t="shared" si="0"/>
        <v>0</v>
      </c>
      <c r="F19" s="7">
        <v>625</v>
      </c>
      <c r="G19" s="9">
        <f>VLOOKUP(B19,[1]草稿!$K$4:$S$41,5,0)</f>
        <v>287</v>
      </c>
      <c r="H19" s="26">
        <f t="shared" si="1"/>
        <v>179375</v>
      </c>
      <c r="I19" s="28">
        <f t="shared" si="2"/>
        <v>287</v>
      </c>
      <c r="J19" s="30">
        <f t="shared" si="3"/>
        <v>179375</v>
      </c>
    </row>
    <row r="20" spans="1:10" s="1" customFormat="1" ht="15" customHeight="1">
      <c r="A20" s="9">
        <v>16</v>
      </c>
      <c r="B20" s="6" t="s">
        <v>30</v>
      </c>
      <c r="C20" s="7">
        <v>500</v>
      </c>
      <c r="D20" s="25">
        <f>VLOOKUP(B20,[1]草稿!$K$4:$S$41,9,0)</f>
        <v>0</v>
      </c>
      <c r="E20" s="14">
        <f t="shared" si="0"/>
        <v>0</v>
      </c>
      <c r="F20" s="7">
        <v>625</v>
      </c>
      <c r="G20" s="9">
        <f>VLOOKUP(B20,[1]草稿!$K$4:$S$41,5,0)</f>
        <v>140</v>
      </c>
      <c r="H20" s="26">
        <f t="shared" si="1"/>
        <v>87500</v>
      </c>
      <c r="I20" s="28">
        <f t="shared" si="2"/>
        <v>140</v>
      </c>
      <c r="J20" s="30">
        <f t="shared" si="3"/>
        <v>87500</v>
      </c>
    </row>
    <row r="21" spans="1:10" s="1" customFormat="1" ht="15" customHeight="1">
      <c r="A21" s="5" t="s">
        <v>31</v>
      </c>
      <c r="B21" s="6" t="s">
        <v>32</v>
      </c>
      <c r="C21" s="7">
        <v>500</v>
      </c>
      <c r="D21" s="25">
        <f>VLOOKUP(B21,[1]草稿!$K$4:$S$41,9,0)</f>
        <v>0</v>
      </c>
      <c r="E21" s="14">
        <f t="shared" si="0"/>
        <v>0</v>
      </c>
      <c r="F21" s="7">
        <v>625</v>
      </c>
      <c r="G21" s="9">
        <f>VLOOKUP(B21,[1]草稿!$K$4:$S$41,5,0)</f>
        <v>155</v>
      </c>
      <c r="H21" s="26">
        <f t="shared" si="1"/>
        <v>96875</v>
      </c>
      <c r="I21" s="28">
        <f t="shared" si="2"/>
        <v>155</v>
      </c>
      <c r="J21" s="30">
        <f t="shared" si="3"/>
        <v>96875</v>
      </c>
    </row>
    <row r="22" spans="1:10" s="1" customFormat="1" ht="15" customHeight="1">
      <c r="A22" s="8">
        <v>18</v>
      </c>
      <c r="B22" s="6" t="s">
        <v>33</v>
      </c>
      <c r="C22" s="7">
        <v>500</v>
      </c>
      <c r="D22" s="25">
        <f>VLOOKUP(B22,[1]草稿!$K$4:$S$41,9,0)</f>
        <v>0</v>
      </c>
      <c r="E22" s="14">
        <f t="shared" si="0"/>
        <v>0</v>
      </c>
      <c r="F22" s="7">
        <v>625</v>
      </c>
      <c r="G22" s="9">
        <f>VLOOKUP(B22,[1]草稿!$K$4:$S$41,5,0)</f>
        <v>262</v>
      </c>
      <c r="H22" s="26">
        <f t="shared" si="1"/>
        <v>163750</v>
      </c>
      <c r="I22" s="28">
        <f t="shared" si="2"/>
        <v>262</v>
      </c>
      <c r="J22" s="30">
        <f t="shared" si="3"/>
        <v>163750</v>
      </c>
    </row>
    <row r="23" spans="1:10" s="1" customFormat="1" ht="15" customHeight="1">
      <c r="A23" s="8">
        <v>19</v>
      </c>
      <c r="B23" s="6" t="s">
        <v>34</v>
      </c>
      <c r="C23" s="7">
        <v>500</v>
      </c>
      <c r="D23" s="25">
        <f>VLOOKUP(B23,[1]草稿!$K$4:$S$41,9,0)</f>
        <v>107</v>
      </c>
      <c r="E23" s="14">
        <f t="shared" si="0"/>
        <v>53500</v>
      </c>
      <c r="F23" s="7">
        <v>625</v>
      </c>
      <c r="G23" s="9">
        <f>VLOOKUP(B23,[1]草稿!$K$4:$S$41,5,0)</f>
        <v>491</v>
      </c>
      <c r="H23" s="26">
        <f t="shared" si="1"/>
        <v>306875</v>
      </c>
      <c r="I23" s="28">
        <f t="shared" si="2"/>
        <v>598</v>
      </c>
      <c r="J23" s="30">
        <f t="shared" si="3"/>
        <v>360375</v>
      </c>
    </row>
    <row r="24" spans="1:10" s="1" customFormat="1" ht="15" customHeight="1">
      <c r="A24" s="9">
        <v>20</v>
      </c>
      <c r="B24" s="6" t="s">
        <v>35</v>
      </c>
      <c r="C24" s="7">
        <v>500</v>
      </c>
      <c r="D24" s="25">
        <f>VLOOKUP(B24,[1]草稿!$K$4:$S$41,9,0)</f>
        <v>60</v>
      </c>
      <c r="E24" s="14">
        <f t="shared" si="0"/>
        <v>30000</v>
      </c>
      <c r="F24" s="7">
        <v>625</v>
      </c>
      <c r="G24" s="9">
        <f>VLOOKUP(B24,[1]草稿!$K$4:$S$41,5,0)</f>
        <v>165</v>
      </c>
      <c r="H24" s="26">
        <f t="shared" si="1"/>
        <v>103125</v>
      </c>
      <c r="I24" s="28">
        <f t="shared" si="2"/>
        <v>225</v>
      </c>
      <c r="J24" s="30">
        <f t="shared" si="3"/>
        <v>133125</v>
      </c>
    </row>
    <row r="25" spans="1:10" s="1" customFormat="1" ht="15" customHeight="1">
      <c r="A25" s="8">
        <v>23</v>
      </c>
      <c r="B25" s="6" t="s">
        <v>36</v>
      </c>
      <c r="C25" s="7">
        <v>500</v>
      </c>
      <c r="D25" s="25">
        <f>VLOOKUP(B25,[1]草稿!$K$4:$S$41,9,0)</f>
        <v>0</v>
      </c>
      <c r="E25" s="14">
        <f t="shared" si="0"/>
        <v>0</v>
      </c>
      <c r="F25" s="7">
        <v>625</v>
      </c>
      <c r="G25" s="9">
        <f>VLOOKUP(B25,[1]草稿!$K$4:$S$41,5,0)</f>
        <v>124</v>
      </c>
      <c r="H25" s="26">
        <f t="shared" si="1"/>
        <v>77500</v>
      </c>
      <c r="I25" s="28">
        <f t="shared" si="2"/>
        <v>124</v>
      </c>
      <c r="J25" s="30">
        <f t="shared" si="3"/>
        <v>77500</v>
      </c>
    </row>
    <row r="26" spans="1:10" s="1" customFormat="1" ht="15" customHeight="1">
      <c r="A26" s="5" t="s">
        <v>37</v>
      </c>
      <c r="B26" s="6" t="s">
        <v>38</v>
      </c>
      <c r="C26" s="7">
        <v>500</v>
      </c>
      <c r="D26" s="25">
        <f>VLOOKUP(B26,[1]草稿!$K$4:$S$41,9,0)</f>
        <v>0</v>
      </c>
      <c r="E26" s="14">
        <f t="shared" si="0"/>
        <v>0</v>
      </c>
      <c r="F26" s="7">
        <v>625</v>
      </c>
      <c r="G26" s="9">
        <f>VLOOKUP(B26,[1]草稿!$K$4:$S$41,5,0)</f>
        <v>328</v>
      </c>
      <c r="H26" s="26">
        <f t="shared" si="1"/>
        <v>205000</v>
      </c>
      <c r="I26" s="28">
        <f t="shared" si="2"/>
        <v>328</v>
      </c>
      <c r="J26" s="30">
        <f t="shared" si="3"/>
        <v>205000</v>
      </c>
    </row>
    <row r="27" spans="1:10" s="1" customFormat="1" ht="15" customHeight="1">
      <c r="A27" s="8">
        <v>25</v>
      </c>
      <c r="B27" s="6" t="s">
        <v>39</v>
      </c>
      <c r="C27" s="7">
        <v>500</v>
      </c>
      <c r="D27" s="25">
        <f>VLOOKUP(B27,[1]草稿!$K$4:$S$41,9,0)</f>
        <v>18</v>
      </c>
      <c r="E27" s="14">
        <f t="shared" si="0"/>
        <v>9000</v>
      </c>
      <c r="F27" s="7">
        <v>625</v>
      </c>
      <c r="G27" s="9">
        <f>VLOOKUP(B27,[1]草稿!$K$4:$S$41,5,0)</f>
        <v>298</v>
      </c>
      <c r="H27" s="26">
        <f t="shared" si="1"/>
        <v>186250</v>
      </c>
      <c r="I27" s="28">
        <f t="shared" si="2"/>
        <v>316</v>
      </c>
      <c r="J27" s="30">
        <f t="shared" si="3"/>
        <v>195250</v>
      </c>
    </row>
    <row r="28" spans="1:10" s="1" customFormat="1" ht="15" customHeight="1">
      <c r="A28" s="5" t="s">
        <v>40</v>
      </c>
      <c r="B28" t="s">
        <v>41</v>
      </c>
      <c r="C28" s="7">
        <v>500</v>
      </c>
      <c r="D28" s="25">
        <f>VLOOKUP(B28,[1]草稿!$K$4:$S$41,9,0)</f>
        <v>0</v>
      </c>
      <c r="E28" s="14">
        <f t="shared" si="0"/>
        <v>0</v>
      </c>
      <c r="F28" s="7">
        <v>625</v>
      </c>
      <c r="G28" s="9">
        <f>VLOOKUP(B28,[1]草稿!$K$4:$S$41,5,0)</f>
        <v>231</v>
      </c>
      <c r="H28" s="26">
        <f t="shared" si="1"/>
        <v>144375</v>
      </c>
      <c r="I28" s="28">
        <f t="shared" si="2"/>
        <v>231</v>
      </c>
      <c r="J28" s="30">
        <f t="shared" si="3"/>
        <v>144375</v>
      </c>
    </row>
    <row r="29" spans="1:10" s="1" customFormat="1" ht="15" customHeight="1">
      <c r="A29" s="8">
        <v>27</v>
      </c>
      <c r="B29" s="6" t="s">
        <v>42</v>
      </c>
      <c r="C29" s="7">
        <v>500</v>
      </c>
      <c r="D29" s="25">
        <f>VLOOKUP(B29,[1]草稿!$K$4:$S$41,9,0)</f>
        <v>0</v>
      </c>
      <c r="E29" s="14">
        <f t="shared" si="0"/>
        <v>0</v>
      </c>
      <c r="F29" s="7">
        <v>625</v>
      </c>
      <c r="G29" s="9">
        <f>VLOOKUP(B29,[1]草稿!$K$4:$S$41,5,0)</f>
        <v>61</v>
      </c>
      <c r="H29" s="26">
        <f t="shared" si="1"/>
        <v>38125</v>
      </c>
      <c r="I29" s="28">
        <f t="shared" si="2"/>
        <v>61</v>
      </c>
      <c r="J29" s="30">
        <f t="shared" si="3"/>
        <v>38125</v>
      </c>
    </row>
    <row r="30" spans="1:10" s="1" customFormat="1" ht="15" customHeight="1">
      <c r="A30" s="8">
        <v>29</v>
      </c>
      <c r="B30" s="6" t="s">
        <v>43</v>
      </c>
      <c r="C30" s="7">
        <v>500</v>
      </c>
      <c r="D30" s="25">
        <f>VLOOKUP(B30,[1]草稿!$K$4:$S$41,9,0)</f>
        <v>0</v>
      </c>
      <c r="E30" s="14">
        <f t="shared" si="0"/>
        <v>0</v>
      </c>
      <c r="F30" s="7">
        <v>625</v>
      </c>
      <c r="G30" s="9">
        <f>VLOOKUP(B30,[1]草稿!$K$4:$S$41,5,0)</f>
        <v>80</v>
      </c>
      <c r="H30" s="26">
        <f t="shared" si="1"/>
        <v>50000</v>
      </c>
      <c r="I30" s="28">
        <f t="shared" si="2"/>
        <v>80</v>
      </c>
      <c r="J30" s="30">
        <f t="shared" si="3"/>
        <v>50000</v>
      </c>
    </row>
    <row r="31" spans="1:10" s="1" customFormat="1" ht="15" customHeight="1">
      <c r="A31" s="8">
        <v>33</v>
      </c>
      <c r="B31" s="6" t="s">
        <v>44</v>
      </c>
      <c r="C31" s="7">
        <v>500</v>
      </c>
      <c r="D31" s="25">
        <f>VLOOKUP(B31,[1]草稿!$K$4:$S$41,9,0)</f>
        <v>44</v>
      </c>
      <c r="E31" s="14">
        <f t="shared" si="0"/>
        <v>22000</v>
      </c>
      <c r="F31" s="7">
        <v>625</v>
      </c>
      <c r="G31" s="9">
        <f>VLOOKUP(B31,[1]草稿!$K$4:$S$41,5,0)</f>
        <v>30</v>
      </c>
      <c r="H31" s="26">
        <f t="shared" si="1"/>
        <v>18750</v>
      </c>
      <c r="I31" s="28">
        <f t="shared" si="2"/>
        <v>74</v>
      </c>
      <c r="J31" s="30">
        <f t="shared" si="3"/>
        <v>40750</v>
      </c>
    </row>
    <row r="32" spans="1:10" s="1" customFormat="1" ht="15" customHeight="1">
      <c r="A32" s="5" t="s">
        <v>45</v>
      </c>
      <c r="B32" s="6" t="s">
        <v>46</v>
      </c>
      <c r="C32" s="7">
        <v>500</v>
      </c>
      <c r="D32" s="25">
        <f>VLOOKUP(B32,[1]草稿!$K$4:$S$41,9,0)</f>
        <v>1</v>
      </c>
      <c r="E32" s="14">
        <f t="shared" si="0"/>
        <v>500</v>
      </c>
      <c r="F32" s="7">
        <v>625</v>
      </c>
      <c r="G32" s="9">
        <f>VLOOKUP(B32,[1]草稿!$K$4:$S$41,5,0)</f>
        <v>107</v>
      </c>
      <c r="H32" s="26">
        <f t="shared" si="1"/>
        <v>66875</v>
      </c>
      <c r="I32" s="28">
        <f t="shared" si="2"/>
        <v>108</v>
      </c>
      <c r="J32" s="30">
        <f t="shared" si="3"/>
        <v>67375</v>
      </c>
    </row>
    <row r="33" spans="1:11" s="1" customFormat="1" ht="15" customHeight="1">
      <c r="A33" s="8">
        <v>35</v>
      </c>
      <c r="B33" s="6" t="s">
        <v>47</v>
      </c>
      <c r="C33" s="7">
        <v>500</v>
      </c>
      <c r="D33" s="25">
        <f>VLOOKUP(B33,[1]草稿!$K$4:$S$41,9,0)</f>
        <v>24</v>
      </c>
      <c r="E33" s="14">
        <f t="shared" si="0"/>
        <v>12000</v>
      </c>
      <c r="F33" s="7">
        <v>625</v>
      </c>
      <c r="G33" s="9">
        <f>VLOOKUP(B33,[1]草稿!$K$4:$S$41,5,0)</f>
        <v>248</v>
      </c>
      <c r="H33" s="26">
        <f t="shared" si="1"/>
        <v>155000</v>
      </c>
      <c r="I33" s="28">
        <f t="shared" si="2"/>
        <v>272</v>
      </c>
      <c r="J33" s="30">
        <f t="shared" si="3"/>
        <v>167000</v>
      </c>
    </row>
    <row r="34" spans="1:11" s="1" customFormat="1" ht="15" customHeight="1">
      <c r="A34" s="8">
        <v>39</v>
      </c>
      <c r="B34" s="6" t="s">
        <v>48</v>
      </c>
      <c r="C34" s="7">
        <v>500</v>
      </c>
      <c r="D34" s="25">
        <f>VLOOKUP(B34,[1]草稿!$K$4:$S$41,9,0)</f>
        <v>6</v>
      </c>
      <c r="E34" s="14">
        <f t="shared" si="0"/>
        <v>3000</v>
      </c>
      <c r="F34" s="7">
        <v>625</v>
      </c>
      <c r="G34" s="9">
        <f>VLOOKUP(B34,[1]草稿!$K$4:$S$41,5,0)</f>
        <v>0</v>
      </c>
      <c r="H34" s="26">
        <f t="shared" si="1"/>
        <v>0</v>
      </c>
      <c r="I34" s="28">
        <f t="shared" si="2"/>
        <v>6</v>
      </c>
      <c r="J34" s="30">
        <f t="shared" si="3"/>
        <v>3000</v>
      </c>
    </row>
    <row r="35" spans="1:11" s="1" customFormat="1" ht="15" customHeight="1">
      <c r="A35" s="34" t="s">
        <v>7</v>
      </c>
      <c r="B35" s="35"/>
      <c r="C35" s="7" t="s">
        <v>49</v>
      </c>
      <c r="D35" s="25">
        <f t="shared" ref="D35:J35" si="4">SUM(D5:D34)</f>
        <v>947</v>
      </c>
      <c r="E35" s="14">
        <f t="shared" si="4"/>
        <v>473500</v>
      </c>
      <c r="F35" s="7" t="s">
        <v>50</v>
      </c>
      <c r="G35" s="25">
        <f t="shared" si="4"/>
        <v>6045</v>
      </c>
      <c r="H35" s="26">
        <f t="shared" si="4"/>
        <v>3778125</v>
      </c>
      <c r="I35" s="28">
        <f t="shared" si="4"/>
        <v>6992</v>
      </c>
      <c r="J35" s="30">
        <f t="shared" si="4"/>
        <v>4251625</v>
      </c>
    </row>
    <row r="36" spans="1:11" ht="20.100000000000001" customHeight="1">
      <c r="A36" s="10"/>
      <c r="B36" s="11"/>
      <c r="C36" s="12"/>
      <c r="D36" s="10"/>
      <c r="E36" s="10"/>
      <c r="F36" s="12"/>
      <c r="G36" s="12"/>
      <c r="H36" s="15"/>
      <c r="I36" s="15"/>
      <c r="K36" s="11"/>
    </row>
  </sheetData>
  <mergeCells count="7">
    <mergeCell ref="A2:J2"/>
    <mergeCell ref="C3:E3"/>
    <mergeCell ref="F3:H3"/>
    <mergeCell ref="I3:J3"/>
    <mergeCell ref="A35:B35"/>
    <mergeCell ref="A3:A4"/>
    <mergeCell ref="B3:B4"/>
  </mergeCells>
  <phoneticPr fontId="4" type="noConversion"/>
  <pageMargins left="0.25" right="0.25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小初寄宿生资金申请表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2019-05-08T03:12:00Z</cp:lastPrinted>
  <dcterms:created xsi:type="dcterms:W3CDTF">2019-04-24T01:26:00Z</dcterms:created>
  <dcterms:modified xsi:type="dcterms:W3CDTF">2020-02-25T01:47:09Z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